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15456" windowHeight="11472" activeTab="2"/>
  </bookViews>
  <sheets>
    <sheet name="Cost" sheetId="1" r:id="rId1"/>
    <sheet name="Cost wPoints" sheetId="2" r:id="rId2"/>
    <sheet name="TotalPoints" sheetId="3" r:id="rId3"/>
  </sheets>
  <definedNames/>
  <calcPr fullCalcOnLoad="1"/>
</workbook>
</file>

<file path=xl/sharedStrings.xml><?xml version="1.0" encoding="utf-8"?>
<sst xmlns="http://schemas.openxmlformats.org/spreadsheetml/2006/main" count="122" uniqueCount="43">
  <si>
    <t>Gabriel, Roeder, Smith &amp; Company</t>
  </si>
  <si>
    <t>Cheiron, Inc</t>
  </si>
  <si>
    <t>PricewaterhouseCoopers LLP</t>
  </si>
  <si>
    <t>***</t>
  </si>
  <si>
    <t>Milliman, Inc.</t>
  </si>
  <si>
    <t>The Segal Company (Midwest), Inc.</t>
  </si>
  <si>
    <t>AON Consulting</t>
  </si>
  <si>
    <t>Cavanaugh Macdonald Consulting, LLC</t>
  </si>
  <si>
    <t>WRS</t>
  </si>
  <si>
    <t>Retainer</t>
  </si>
  <si>
    <t>Exceptions</t>
  </si>
  <si>
    <t>Health</t>
  </si>
  <si>
    <t>###</t>
  </si>
  <si>
    <t>Deloitte Consulting LLP</t>
  </si>
  <si>
    <t>No Bid</t>
  </si>
  <si>
    <t>Other Insurance</t>
  </si>
  <si>
    <t>ETG0011</t>
  </si>
  <si>
    <t>ETG0012</t>
  </si>
  <si>
    <t>ETG0013</t>
  </si>
  <si>
    <t>Note all cost is for the first year retainer amount. See the actual cost proposal for exceptions and hourly rates for ad-hoc services</t>
  </si>
  <si>
    <r>
      <t xml:space="preserve">###   </t>
    </r>
    <r>
      <rPr>
        <sz val="10"/>
        <rFont val="Arial"/>
        <family val="0"/>
      </rPr>
      <t xml:space="preserve">Indicates that the vendor may discount the price in a given year depending on the level of vendor search efforts in a given contract year. </t>
    </r>
  </si>
  <si>
    <t xml:space="preserve">***    Indicates that the vendor has qualified the cost proposal to indicate that additional charges may be assessed for certain manditory work listed in the RFP. </t>
  </si>
  <si>
    <t>Prepared by the Office of Internal Audit and Budget on 6/13/07</t>
  </si>
  <si>
    <t>Department of Employee Trust Funds</t>
  </si>
  <si>
    <t>State Of Wisconsin</t>
  </si>
  <si>
    <t>Summary of Actuarial Services Cost Proposals (Section D)</t>
  </si>
  <si>
    <t>Cost Pts</t>
  </si>
  <si>
    <t>The points awarded will require adjustment since this cost does not include all manditory work listed in the RFP.</t>
  </si>
  <si>
    <t>Summary of Actuarial Services Cost Proposals With Points (Section D)</t>
  </si>
  <si>
    <t>Total Non-Cost points (weighted) 80%</t>
  </si>
  <si>
    <t>Total Cost Points 20%</t>
  </si>
  <si>
    <t>TOTAL Points  100%</t>
  </si>
  <si>
    <t>Points calculated for finalists only as follows: (lowest cost first year retainer)/bidders first year retainer amount) * total possible cost points</t>
  </si>
  <si>
    <t>As such, the lowest cost finalist will get 100% of the cost points</t>
  </si>
  <si>
    <t>Prepared by the Office of Internal Audit and Budget on 6/18/07 R1- revised to correct the total number of possible cost points</t>
  </si>
  <si>
    <t>Summary of Actuarial Services  Proposals - Total Weighted Point Scores</t>
  </si>
  <si>
    <t>Total</t>
  </si>
  <si>
    <t>Weighted Non-Cost Points</t>
  </si>
  <si>
    <t>Cost Points calculated for finalists only as follows: (lowest cost first year retainer)/bidders first year retainer amount) * total possible cost points</t>
  </si>
  <si>
    <t>Cost points calculated by the Office of Internal Audit and Budget; Weighted Non-Cost Points provided by Robert Willett, Office of Trust Finance</t>
  </si>
  <si>
    <t>______________________________________________________________</t>
  </si>
  <si>
    <t>Robert Willett, Agency Coordinator for the 2007 Actuarial Services Contracts Procurements</t>
  </si>
  <si>
    <t>Date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</si>
</sst>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_(* #,##0.0_);_(* \(#,##0.0\);_(* &quot;-&quot;??_);_(@_)"/>
    <numFmt numFmtId="167" formatCode="_(* #,##0_);_(* \(#,##0\);_(* &quot;-&quot;??_);_(@_)"/>
    <numFmt numFmtId="168" formatCode="_(* #,##0.0_);_(* \(#,##0.0\);_(* &quot;-&quot;?_);_(@_)"/>
  </numFmts>
  <fonts count="42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medium"/>
    </border>
    <border>
      <left style="medium"/>
      <right style="thick"/>
      <top>
        <color indexed="63"/>
      </top>
      <bottom style="medium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centerContinuous"/>
    </xf>
    <xf numFmtId="0" fontId="0" fillId="0" borderId="11" xfId="0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4" fillId="0" borderId="13" xfId="0" applyFont="1" applyBorder="1" applyAlignment="1">
      <alignment horizontal="centerContinuous"/>
    </xf>
    <xf numFmtId="0" fontId="5" fillId="0" borderId="0" xfId="0" applyFont="1" applyAlignment="1">
      <alignment horizontal="centerContinuous"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65" fontId="0" fillId="0" borderId="16" xfId="44" applyNumberFormat="1" applyFont="1" applyBorder="1" applyAlignment="1">
      <alignment/>
    </xf>
    <xf numFmtId="0" fontId="0" fillId="0" borderId="17" xfId="0" applyBorder="1" applyAlignment="1">
      <alignment horizontal="center"/>
    </xf>
    <xf numFmtId="165" fontId="0" fillId="0" borderId="16" xfId="44" applyNumberFormat="1" applyFont="1" applyBorder="1" applyAlignment="1">
      <alignment horizontal="center"/>
    </xf>
    <xf numFmtId="165" fontId="0" fillId="0" borderId="18" xfId="44" applyNumberFormat="1" applyFont="1" applyBorder="1" applyAlignment="1">
      <alignment/>
    </xf>
    <xf numFmtId="0" fontId="0" fillId="0" borderId="19" xfId="0" applyBorder="1" applyAlignment="1">
      <alignment horizontal="center"/>
    </xf>
    <xf numFmtId="0" fontId="3" fillId="0" borderId="17" xfId="0" applyFont="1" applyBorder="1" applyAlignment="1">
      <alignment horizontal="center"/>
    </xf>
    <xf numFmtId="165" fontId="0" fillId="0" borderId="18" xfId="44" applyNumberFormat="1" applyFont="1" applyBorder="1" applyAlignment="1">
      <alignment horizontal="center"/>
    </xf>
    <xf numFmtId="0" fontId="1" fillId="0" borderId="2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21" xfId="0" applyFont="1" applyBorder="1" applyAlignment="1">
      <alignment horizontal="center"/>
    </xf>
    <xf numFmtId="165" fontId="0" fillId="0" borderId="22" xfId="44" applyNumberFormat="1" applyFont="1" applyBorder="1" applyAlignment="1">
      <alignment/>
    </xf>
    <xf numFmtId="165" fontId="0" fillId="0" borderId="22" xfId="44" applyNumberFormat="1" applyFont="1" applyBorder="1" applyAlignment="1">
      <alignment horizontal="center"/>
    </xf>
    <xf numFmtId="165" fontId="0" fillId="0" borderId="23" xfId="44" applyNumberFormat="1" applyFont="1" applyBorder="1" applyAlignment="1">
      <alignment/>
    </xf>
    <xf numFmtId="165" fontId="0" fillId="0" borderId="23" xfId="44" applyNumberFormat="1" applyFont="1" applyBorder="1" applyAlignment="1">
      <alignment horizontal="center"/>
    </xf>
    <xf numFmtId="166" fontId="0" fillId="0" borderId="22" xfId="42" applyNumberFormat="1" applyFont="1" applyBorder="1" applyAlignment="1">
      <alignment/>
    </xf>
    <xf numFmtId="0" fontId="4" fillId="0" borderId="0" xfId="0" applyFont="1" applyAlignment="1">
      <alignment horizontal="left" indent="2"/>
    </xf>
    <xf numFmtId="0" fontId="0" fillId="0" borderId="0" xfId="0" applyAlignment="1">
      <alignment horizontal="left" indent="2"/>
    </xf>
    <xf numFmtId="0" fontId="6" fillId="0" borderId="0" xfId="0" applyFont="1" applyAlignment="1">
      <alignment horizontal="right"/>
    </xf>
    <xf numFmtId="0" fontId="0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166" fontId="0" fillId="0" borderId="24" xfId="42" applyNumberFormat="1" applyFont="1" applyBorder="1" applyAlignment="1">
      <alignment/>
    </xf>
    <xf numFmtId="166" fontId="0" fillId="0" borderId="0" xfId="42" applyNumberFormat="1" applyFont="1" applyAlignment="1">
      <alignment/>
    </xf>
    <xf numFmtId="0" fontId="0" fillId="0" borderId="0" xfId="0" applyAlignment="1">
      <alignment wrapText="1"/>
    </xf>
    <xf numFmtId="0" fontId="2" fillId="0" borderId="14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166" fontId="0" fillId="0" borderId="25" xfId="42" applyNumberFormat="1" applyFont="1" applyBorder="1" applyAlignment="1">
      <alignment/>
    </xf>
    <xf numFmtId="43" fontId="1" fillId="0" borderId="17" xfId="0" applyNumberFormat="1" applyFont="1" applyBorder="1" applyAlignment="1">
      <alignment horizontal="center"/>
    </xf>
    <xf numFmtId="0" fontId="3" fillId="0" borderId="0" xfId="0" applyFont="1" applyAlignment="1">
      <alignment horizontal="left" indent="2"/>
    </xf>
    <xf numFmtId="14" fontId="0" fillId="0" borderId="0" xfId="0" applyNumberFormat="1" applyAlignment="1">
      <alignment/>
    </xf>
    <xf numFmtId="43" fontId="0" fillId="0" borderId="16" xfId="42" applyFont="1" applyBorder="1" applyAlignment="1">
      <alignment/>
    </xf>
    <xf numFmtId="43" fontId="0" fillId="0" borderId="16" xfId="42" applyFont="1" applyBorder="1" applyAlignment="1">
      <alignment horizontal="center"/>
    </xf>
    <xf numFmtId="43" fontId="0" fillId="0" borderId="18" xfId="42" applyFont="1" applyBorder="1" applyAlignment="1">
      <alignment/>
    </xf>
    <xf numFmtId="43" fontId="0" fillId="0" borderId="18" xfId="42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zoomScalePageLayoutView="0" workbookViewId="0" topLeftCell="A1">
      <selection activeCell="F29" sqref="F29"/>
    </sheetView>
  </sheetViews>
  <sheetFormatPr defaultColWidth="9.140625" defaultRowHeight="12.75"/>
  <cols>
    <col min="1" max="1" width="32.8515625" style="0" bestFit="1" customWidth="1"/>
    <col min="2" max="3" width="9.7109375" style="0" customWidth="1"/>
    <col min="4" max="4" width="2.421875" style="0" customWidth="1"/>
    <col min="5" max="5" width="9.7109375" style="0" customWidth="1"/>
    <col min="6" max="6" width="9.28125" style="0" customWidth="1"/>
    <col min="7" max="7" width="2.7109375" style="0" customWidth="1"/>
    <col min="8" max="8" width="9.8515625" style="0" bestFit="1" customWidth="1"/>
    <col min="9" max="9" width="9.57421875" style="0" customWidth="1"/>
    <col min="11" max="11" width="9.7109375" style="0" customWidth="1"/>
  </cols>
  <sheetData>
    <row r="1" spans="1:11" ht="17.25">
      <c r="A1" s="9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12" customFormat="1" ht="15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9" ht="9.75" customHeight="1">
      <c r="A3" s="9"/>
      <c r="B3" s="1"/>
      <c r="C3" s="1"/>
      <c r="D3" s="1"/>
      <c r="E3" s="1"/>
      <c r="F3" s="1"/>
      <c r="G3" s="1"/>
      <c r="H3" s="1"/>
      <c r="I3" s="1"/>
    </row>
    <row r="4" spans="1:11" ht="17.25">
      <c r="A4" s="9" t="s">
        <v>25</v>
      </c>
      <c r="B4" s="1"/>
      <c r="C4" s="1"/>
      <c r="D4" s="1"/>
      <c r="E4" s="1"/>
      <c r="F4" s="1"/>
      <c r="G4" s="1"/>
      <c r="H4" s="1"/>
      <c r="I4" s="1"/>
      <c r="J4" s="1"/>
      <c r="K4" s="1"/>
    </row>
    <row r="6" ht="13.5">
      <c r="A6" s="10" t="s">
        <v>19</v>
      </c>
    </row>
    <row r="7" ht="13.5" thickBot="1"/>
    <row r="8" spans="2:9" ht="13.5" thickTop="1">
      <c r="B8" s="4" t="s">
        <v>8</v>
      </c>
      <c r="C8" s="5"/>
      <c r="E8" s="4" t="s">
        <v>11</v>
      </c>
      <c r="F8" s="5"/>
      <c r="H8" s="4" t="s">
        <v>15</v>
      </c>
      <c r="I8" s="5"/>
    </row>
    <row r="9" spans="2:9" ht="12.75">
      <c r="B9" s="6" t="s">
        <v>16</v>
      </c>
      <c r="C9" s="7"/>
      <c r="D9" s="3"/>
      <c r="E9" s="6" t="s">
        <v>17</v>
      </c>
      <c r="F9" s="8"/>
      <c r="G9" s="3"/>
      <c r="H9" s="6" t="s">
        <v>18</v>
      </c>
      <c r="I9" s="7"/>
    </row>
    <row r="10" spans="2:9" ht="13.5" thickBot="1">
      <c r="B10" s="13" t="s">
        <v>9</v>
      </c>
      <c r="C10" s="14" t="s">
        <v>10</v>
      </c>
      <c r="E10" s="13" t="s">
        <v>9</v>
      </c>
      <c r="F10" s="14" t="s">
        <v>10</v>
      </c>
      <c r="H10" s="13" t="s">
        <v>9</v>
      </c>
      <c r="I10" s="14" t="s">
        <v>10</v>
      </c>
    </row>
    <row r="11" spans="1:9" ht="12.75">
      <c r="A11" t="s">
        <v>0</v>
      </c>
      <c r="B11" s="15">
        <v>178500</v>
      </c>
      <c r="C11" s="16"/>
      <c r="E11" s="15">
        <v>840000</v>
      </c>
      <c r="F11" s="20" t="s">
        <v>12</v>
      </c>
      <c r="H11" s="15">
        <v>85000</v>
      </c>
      <c r="I11" s="16"/>
    </row>
    <row r="12" spans="1:9" ht="12.75">
      <c r="A12" t="s">
        <v>1</v>
      </c>
      <c r="B12" s="15">
        <v>420000</v>
      </c>
      <c r="C12" s="16"/>
      <c r="E12" s="17" t="s">
        <v>14</v>
      </c>
      <c r="F12" s="16"/>
      <c r="H12" s="17" t="s">
        <v>14</v>
      </c>
      <c r="I12" s="16"/>
    </row>
    <row r="13" spans="1:9" ht="12.75">
      <c r="A13" t="s">
        <v>2</v>
      </c>
      <c r="B13" s="15">
        <v>595000</v>
      </c>
      <c r="C13" s="16" t="s">
        <v>3</v>
      </c>
      <c r="E13" s="15">
        <v>575000</v>
      </c>
      <c r="F13" s="16"/>
      <c r="H13" s="15">
        <v>175000</v>
      </c>
      <c r="I13" s="16"/>
    </row>
    <row r="14" spans="1:9" ht="12.75">
      <c r="A14" t="s">
        <v>13</v>
      </c>
      <c r="B14" s="17" t="s">
        <v>14</v>
      </c>
      <c r="C14" s="16"/>
      <c r="E14" s="15">
        <v>398000</v>
      </c>
      <c r="F14" s="16"/>
      <c r="H14" s="15">
        <v>39800</v>
      </c>
      <c r="I14" s="16"/>
    </row>
    <row r="15" spans="1:9" ht="12.75">
      <c r="A15" t="s">
        <v>4</v>
      </c>
      <c r="B15" s="15">
        <v>173000</v>
      </c>
      <c r="C15" s="16" t="s">
        <v>3</v>
      </c>
      <c r="E15" s="17" t="s">
        <v>14</v>
      </c>
      <c r="F15" s="16"/>
      <c r="H15" s="17" t="s">
        <v>14</v>
      </c>
      <c r="I15" s="16"/>
    </row>
    <row r="16" spans="1:9" ht="12.75">
      <c r="A16" t="s">
        <v>5</v>
      </c>
      <c r="B16" s="15">
        <v>135000</v>
      </c>
      <c r="C16" s="16"/>
      <c r="E16" s="15">
        <v>255000</v>
      </c>
      <c r="F16" s="16" t="s">
        <v>3</v>
      </c>
      <c r="H16" s="17" t="s">
        <v>14</v>
      </c>
      <c r="I16" s="16"/>
    </row>
    <row r="17" spans="1:9" ht="12.75">
      <c r="A17" t="s">
        <v>6</v>
      </c>
      <c r="B17" s="15">
        <v>265000</v>
      </c>
      <c r="C17" s="16"/>
      <c r="E17" s="15">
        <v>195000</v>
      </c>
      <c r="F17" s="16"/>
      <c r="H17" s="15">
        <v>95000</v>
      </c>
      <c r="I17" s="16"/>
    </row>
    <row r="18" spans="1:9" ht="13.5" thickBot="1">
      <c r="A18" t="s">
        <v>7</v>
      </c>
      <c r="B18" s="18">
        <v>325000</v>
      </c>
      <c r="C18" s="19"/>
      <c r="E18" s="21" t="s">
        <v>14</v>
      </c>
      <c r="F18" s="19"/>
      <c r="H18" s="21" t="s">
        <v>14</v>
      </c>
      <c r="I18" s="19"/>
    </row>
    <row r="19" ht="13.5" thickTop="1"/>
    <row r="20" ht="12.75">
      <c r="A20" s="3" t="s">
        <v>21</v>
      </c>
    </row>
    <row r="22" ht="12.75">
      <c r="A22" s="2" t="s">
        <v>20</v>
      </c>
    </row>
    <row r="24" ht="12.75">
      <c r="A24" s="3" t="s">
        <v>22</v>
      </c>
    </row>
  </sheetData>
  <sheetProtection/>
  <printOptions/>
  <pageMargins left="0.75" right="0.75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zoomScalePageLayoutView="0" workbookViewId="0" topLeftCell="A4">
      <selection activeCell="A4" sqref="A1:IV16384"/>
    </sheetView>
  </sheetViews>
  <sheetFormatPr defaultColWidth="9.140625" defaultRowHeight="12.75"/>
  <cols>
    <col min="1" max="1" width="35.57421875" style="0" customWidth="1"/>
    <col min="2" max="4" width="9.7109375" style="0" customWidth="1"/>
    <col min="5" max="5" width="2.421875" style="0" customWidth="1"/>
    <col min="6" max="7" width="9.7109375" style="0" customWidth="1"/>
    <col min="8" max="8" width="9.28125" style="0" customWidth="1"/>
    <col min="9" max="9" width="2.7109375" style="0" customWidth="1"/>
    <col min="10" max="11" width="9.8515625" style="0" customWidth="1"/>
    <col min="12" max="12" width="9.57421875" style="0" customWidth="1"/>
    <col min="14" max="14" width="9.7109375" style="0" customWidth="1"/>
  </cols>
  <sheetData>
    <row r="1" spans="1:14" ht="17.25">
      <c r="A1" s="9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2" customFormat="1" ht="15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2" ht="9.75" customHeight="1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7.25">
      <c r="A4" s="9" t="s">
        <v>28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ht="13.5">
      <c r="A6" s="10" t="s">
        <v>19</v>
      </c>
    </row>
    <row r="7" ht="13.5">
      <c r="A7" s="10"/>
    </row>
    <row r="8" ht="12.75">
      <c r="A8" s="34" t="s">
        <v>32</v>
      </c>
    </row>
    <row r="9" ht="12.75">
      <c r="A9" s="33" t="s">
        <v>33</v>
      </c>
    </row>
    <row r="10" ht="13.5">
      <c r="A10" s="10"/>
    </row>
    <row r="11" spans="1:10" ht="13.5">
      <c r="A11" s="32" t="s">
        <v>29</v>
      </c>
      <c r="B11" s="36">
        <v>1230</v>
      </c>
      <c r="C11" s="36"/>
      <c r="D11" s="36"/>
      <c r="E11" s="36"/>
      <c r="F11" s="36">
        <v>700</v>
      </c>
      <c r="G11" s="36"/>
      <c r="H11" s="36"/>
      <c r="I11" s="36"/>
      <c r="J11" s="36">
        <v>890</v>
      </c>
    </row>
    <row r="12" spans="1:10" ht="13.5">
      <c r="A12" s="32" t="s">
        <v>30</v>
      </c>
      <c r="B12" s="35">
        <f>B11*0.25</f>
        <v>307.5</v>
      </c>
      <c r="C12" s="36"/>
      <c r="D12" s="36"/>
      <c r="E12" s="36"/>
      <c r="F12" s="35">
        <f>F11*0.25</f>
        <v>175</v>
      </c>
      <c r="G12" s="36"/>
      <c r="H12" s="36"/>
      <c r="I12" s="36"/>
      <c r="J12" s="35">
        <f>J11*0.25</f>
        <v>222.5</v>
      </c>
    </row>
    <row r="13" spans="1:10" ht="13.5">
      <c r="A13" s="32" t="s">
        <v>31</v>
      </c>
      <c r="B13" s="36">
        <f>SUM(B11:B12)</f>
        <v>1537.5</v>
      </c>
      <c r="C13" s="36"/>
      <c r="D13" s="36"/>
      <c r="E13" s="36"/>
      <c r="F13" s="36">
        <f>SUM(F11:F12)</f>
        <v>875</v>
      </c>
      <c r="G13" s="36"/>
      <c r="H13" s="36"/>
      <c r="I13" s="36"/>
      <c r="J13" s="36">
        <f>SUM(J11:J12)</f>
        <v>1112.5</v>
      </c>
    </row>
    <row r="14" ht="15" customHeight="1" thickBot="1"/>
    <row r="15" spans="2:12" ht="13.5" thickTop="1">
      <c r="B15" s="4" t="s">
        <v>8</v>
      </c>
      <c r="C15" s="22"/>
      <c r="D15" s="5"/>
      <c r="F15" s="4" t="s">
        <v>11</v>
      </c>
      <c r="G15" s="22"/>
      <c r="H15" s="5"/>
      <c r="J15" s="4" t="s">
        <v>15</v>
      </c>
      <c r="K15" s="22"/>
      <c r="L15" s="5"/>
    </row>
    <row r="16" spans="2:12" ht="12.75">
      <c r="B16" s="6" t="s">
        <v>16</v>
      </c>
      <c r="C16" s="23"/>
      <c r="D16" s="7"/>
      <c r="E16" s="3"/>
      <c r="F16" s="6" t="s">
        <v>17</v>
      </c>
      <c r="G16" s="23"/>
      <c r="H16" s="8"/>
      <c r="I16" s="3"/>
      <c r="J16" s="6" t="s">
        <v>18</v>
      </c>
      <c r="K16" s="23"/>
      <c r="L16" s="7"/>
    </row>
    <row r="17" spans="2:12" ht="13.5" thickBot="1">
      <c r="B17" s="13" t="s">
        <v>9</v>
      </c>
      <c r="C17" s="24" t="s">
        <v>26</v>
      </c>
      <c r="D17" s="14" t="s">
        <v>10</v>
      </c>
      <c r="F17" s="13" t="s">
        <v>9</v>
      </c>
      <c r="G17" s="24" t="s">
        <v>26</v>
      </c>
      <c r="H17" s="14" t="s">
        <v>10</v>
      </c>
      <c r="J17" s="13" t="s">
        <v>9</v>
      </c>
      <c r="K17" s="24" t="s">
        <v>26</v>
      </c>
      <c r="L17" s="14" t="s">
        <v>10</v>
      </c>
    </row>
    <row r="18" spans="1:12" ht="12.75">
      <c r="A18" t="s">
        <v>0</v>
      </c>
      <c r="B18" s="15">
        <v>178500</v>
      </c>
      <c r="C18" s="29">
        <f>($B$18/B18)*$B$12</f>
        <v>307.5</v>
      </c>
      <c r="D18" s="16"/>
      <c r="F18" s="15">
        <v>840000</v>
      </c>
      <c r="G18" s="29"/>
      <c r="H18" s="20" t="s">
        <v>12</v>
      </c>
      <c r="J18" s="15">
        <v>85000</v>
      </c>
      <c r="K18" s="25"/>
      <c r="L18" s="16"/>
    </row>
    <row r="19" spans="1:12" ht="12.75">
      <c r="A19" t="s">
        <v>1</v>
      </c>
      <c r="B19" s="15">
        <v>420000</v>
      </c>
      <c r="C19" s="29">
        <f>($B$18/B19)*$B$12</f>
        <v>130.6875</v>
      </c>
      <c r="D19" s="16"/>
      <c r="F19" s="17" t="s">
        <v>14</v>
      </c>
      <c r="G19" s="26"/>
      <c r="H19" s="16"/>
      <c r="J19" s="17" t="s">
        <v>14</v>
      </c>
      <c r="K19" s="26"/>
      <c r="L19" s="16"/>
    </row>
    <row r="20" spans="1:12" ht="12.75">
      <c r="A20" t="s">
        <v>2</v>
      </c>
      <c r="B20" s="15">
        <v>595000</v>
      </c>
      <c r="C20" s="29">
        <f>($B$18/B20)*$B$12</f>
        <v>92.25</v>
      </c>
      <c r="D20" s="16" t="s">
        <v>3</v>
      </c>
      <c r="F20" s="15">
        <v>575000</v>
      </c>
      <c r="G20" s="29">
        <f>($F$21/F20)*$F$12</f>
        <v>121.1304347826087</v>
      </c>
      <c r="H20" s="16"/>
      <c r="J20" s="15">
        <v>175000</v>
      </c>
      <c r="K20" s="29">
        <f>($J$21/J20)*$J$12</f>
        <v>50.60285714285714</v>
      </c>
      <c r="L20" s="16"/>
    </row>
    <row r="21" spans="1:12" ht="12.75">
      <c r="A21" t="s">
        <v>13</v>
      </c>
      <c r="B21" s="17" t="s">
        <v>14</v>
      </c>
      <c r="C21" s="26"/>
      <c r="D21" s="16"/>
      <c r="F21" s="15">
        <v>398000</v>
      </c>
      <c r="G21" s="29">
        <f>($F$21/F21)*$F$12</f>
        <v>175</v>
      </c>
      <c r="H21" s="16"/>
      <c r="J21" s="15">
        <v>39800</v>
      </c>
      <c r="K21" s="29">
        <f>($J$21/J21)*$J$12</f>
        <v>222.5</v>
      </c>
      <c r="L21" s="16"/>
    </row>
    <row r="22" spans="1:12" ht="12.75">
      <c r="A22" t="s">
        <v>4</v>
      </c>
      <c r="B22" s="15">
        <v>173000</v>
      </c>
      <c r="C22" s="25"/>
      <c r="D22" s="16" t="s">
        <v>3</v>
      </c>
      <c r="F22" s="17" t="s">
        <v>14</v>
      </c>
      <c r="G22" s="26"/>
      <c r="H22" s="16"/>
      <c r="J22" s="17" t="s">
        <v>14</v>
      </c>
      <c r="K22" s="26"/>
      <c r="L22" s="16"/>
    </row>
    <row r="23" spans="1:12" ht="12.75">
      <c r="A23" t="s">
        <v>5</v>
      </c>
      <c r="B23" s="15">
        <v>135000</v>
      </c>
      <c r="C23" s="25"/>
      <c r="D23" s="16"/>
      <c r="F23" s="15">
        <v>255000</v>
      </c>
      <c r="G23" s="25"/>
      <c r="H23" s="16" t="s">
        <v>3</v>
      </c>
      <c r="J23" s="17" t="s">
        <v>14</v>
      </c>
      <c r="K23" s="26"/>
      <c r="L23" s="16"/>
    </row>
    <row r="24" spans="1:12" ht="12.75">
      <c r="A24" t="s">
        <v>6</v>
      </c>
      <c r="B24" s="15">
        <v>265000</v>
      </c>
      <c r="C24" s="25"/>
      <c r="D24" s="16"/>
      <c r="F24" s="15">
        <v>195000</v>
      </c>
      <c r="G24" s="25"/>
      <c r="H24" s="16"/>
      <c r="J24" s="15">
        <v>95000</v>
      </c>
      <c r="K24" s="25"/>
      <c r="L24" s="16"/>
    </row>
    <row r="25" spans="1:12" ht="13.5" thickBot="1">
      <c r="A25" t="s">
        <v>7</v>
      </c>
      <c r="B25" s="18">
        <v>325000</v>
      </c>
      <c r="C25" s="27"/>
      <c r="D25" s="19"/>
      <c r="F25" s="21" t="s">
        <v>14</v>
      </c>
      <c r="G25" s="28"/>
      <c r="H25" s="19"/>
      <c r="J25" s="21" t="s">
        <v>14</v>
      </c>
      <c r="K25" s="28"/>
      <c r="L25" s="19"/>
    </row>
    <row r="26" ht="13.5" thickTop="1"/>
    <row r="27" ht="12.75">
      <c r="A27" s="3" t="s">
        <v>21</v>
      </c>
    </row>
    <row r="28" ht="12.75">
      <c r="A28" s="30" t="s">
        <v>27</v>
      </c>
    </row>
    <row r="30" ht="12.75">
      <c r="A30" s="2" t="s">
        <v>20</v>
      </c>
    </row>
    <row r="31" ht="12.75">
      <c r="A31" s="31"/>
    </row>
    <row r="33" ht="12.75">
      <c r="A33" s="31"/>
    </row>
    <row r="34" ht="12.75">
      <c r="A34" s="31"/>
    </row>
    <row r="35" ht="12.75">
      <c r="A35" s="3" t="s">
        <v>34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PageLayoutView="0" workbookViewId="0" topLeftCell="A1">
      <selection activeCell="J31" sqref="J31"/>
    </sheetView>
  </sheetViews>
  <sheetFormatPr defaultColWidth="9.140625" defaultRowHeight="12.75"/>
  <cols>
    <col min="1" max="1" width="35.57421875" style="0" customWidth="1"/>
    <col min="2" max="4" width="9.7109375" style="0" customWidth="1"/>
    <col min="5" max="5" width="2.421875" style="0" customWidth="1"/>
    <col min="6" max="7" width="9.7109375" style="0" customWidth="1"/>
    <col min="8" max="8" width="9.28125" style="0" customWidth="1"/>
    <col min="9" max="9" width="2.7109375" style="0" customWidth="1"/>
    <col min="10" max="11" width="9.8515625" style="0" customWidth="1"/>
    <col min="12" max="12" width="9.57421875" style="0" customWidth="1"/>
    <col min="14" max="14" width="9.7109375" style="0" customWidth="1"/>
  </cols>
  <sheetData>
    <row r="1" spans="1:14" ht="17.25">
      <c r="A1" s="9" t="s">
        <v>23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12" customFormat="1" ht="15">
      <c r="A2" s="11" t="s">
        <v>24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2" ht="9.75" customHeight="1">
      <c r="A3" s="9"/>
      <c r="B3" s="1"/>
      <c r="C3" s="1"/>
      <c r="D3" s="1"/>
      <c r="E3" s="1"/>
      <c r="F3" s="1"/>
      <c r="G3" s="1"/>
      <c r="H3" s="1"/>
      <c r="I3" s="1"/>
      <c r="J3" s="1"/>
      <c r="K3" s="1"/>
      <c r="L3" s="1"/>
    </row>
    <row r="4" spans="1:14" ht="17.25">
      <c r="A4" s="9" t="s">
        <v>35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6" ht="13.5">
      <c r="A6" s="10"/>
    </row>
    <row r="7" ht="13.5">
      <c r="A7" s="10"/>
    </row>
    <row r="8" ht="12.75">
      <c r="A8" s="34" t="s">
        <v>38</v>
      </c>
    </row>
    <row r="9" ht="12.75">
      <c r="A9" s="33" t="s">
        <v>33</v>
      </c>
    </row>
    <row r="10" ht="13.5">
      <c r="A10" s="10"/>
    </row>
    <row r="11" spans="1:10" ht="13.5">
      <c r="A11" s="32" t="s">
        <v>29</v>
      </c>
      <c r="B11" s="36">
        <v>1230</v>
      </c>
      <c r="C11" s="36"/>
      <c r="D11" s="36"/>
      <c r="E11" s="36"/>
      <c r="F11" s="36">
        <v>700</v>
      </c>
      <c r="G11" s="36"/>
      <c r="H11" s="36"/>
      <c r="I11" s="36"/>
      <c r="J11" s="36">
        <v>890</v>
      </c>
    </row>
    <row r="12" spans="1:10" ht="13.5">
      <c r="A12" s="32" t="s">
        <v>30</v>
      </c>
      <c r="B12" s="35">
        <f>B11*0.25</f>
        <v>307.5</v>
      </c>
      <c r="C12" s="36"/>
      <c r="D12" s="36"/>
      <c r="E12" s="36"/>
      <c r="F12" s="35">
        <f>F11*0.25</f>
        <v>175</v>
      </c>
      <c r="G12" s="36"/>
      <c r="H12" s="36"/>
      <c r="I12" s="36"/>
      <c r="J12" s="35">
        <f>J11*0.25</f>
        <v>222.5</v>
      </c>
    </row>
    <row r="13" spans="1:10" ht="13.5">
      <c r="A13" s="32" t="s">
        <v>31</v>
      </c>
      <c r="B13" s="36">
        <f>SUM(B11:B12)</f>
        <v>1537.5</v>
      </c>
      <c r="C13" s="36"/>
      <c r="D13" s="36"/>
      <c r="E13" s="36"/>
      <c r="F13" s="36">
        <f>SUM(F11:F12)</f>
        <v>875</v>
      </c>
      <c r="G13" s="36"/>
      <c r="H13" s="36"/>
      <c r="I13" s="36"/>
      <c r="J13" s="36">
        <f>SUM(J11:J12)</f>
        <v>1112.5</v>
      </c>
    </row>
    <row r="14" ht="15" customHeight="1" thickBot="1"/>
    <row r="15" spans="2:12" ht="13.5" thickTop="1">
      <c r="B15" s="4" t="s">
        <v>8</v>
      </c>
      <c r="C15" s="22"/>
      <c r="D15" s="5"/>
      <c r="F15" s="4" t="s">
        <v>11</v>
      </c>
      <c r="G15" s="22"/>
      <c r="H15" s="5"/>
      <c r="J15" s="4" t="s">
        <v>15</v>
      </c>
      <c r="K15" s="22"/>
      <c r="L15" s="5"/>
    </row>
    <row r="16" spans="2:12" ht="12.75">
      <c r="B16" s="6" t="s">
        <v>16</v>
      </c>
      <c r="C16" s="23"/>
      <c r="D16" s="7"/>
      <c r="E16" s="3"/>
      <c r="F16" s="6" t="s">
        <v>17</v>
      </c>
      <c r="G16" s="23"/>
      <c r="H16" s="8"/>
      <c r="I16" s="3"/>
      <c r="J16" s="6" t="s">
        <v>18</v>
      </c>
      <c r="K16" s="23"/>
      <c r="L16" s="7"/>
    </row>
    <row r="17" spans="2:12" s="37" customFormat="1" ht="36" thickBot="1">
      <c r="B17" s="38" t="s">
        <v>37</v>
      </c>
      <c r="C17" s="39" t="s">
        <v>26</v>
      </c>
      <c r="D17" s="40" t="s">
        <v>36</v>
      </c>
      <c r="F17" s="38" t="s">
        <v>37</v>
      </c>
      <c r="G17" s="39" t="s">
        <v>26</v>
      </c>
      <c r="H17" s="40" t="s">
        <v>36</v>
      </c>
      <c r="J17" s="38" t="s">
        <v>37</v>
      </c>
      <c r="K17" s="39" t="s">
        <v>26</v>
      </c>
      <c r="L17" s="40" t="s">
        <v>36</v>
      </c>
    </row>
    <row r="18" spans="1:12" ht="12.75">
      <c r="A18" t="s">
        <v>0</v>
      </c>
      <c r="B18" s="45">
        <v>997</v>
      </c>
      <c r="C18" s="29">
        <f>'Cost wPoints'!C18:C25</f>
        <v>307.5</v>
      </c>
      <c r="D18" s="42">
        <f>B18+C18</f>
        <v>1304.5</v>
      </c>
      <c r="F18" s="45">
        <v>455.3</v>
      </c>
      <c r="G18" s="29">
        <f>'Cost wPoints'!G18:G25</f>
        <v>0</v>
      </c>
      <c r="H18" s="20"/>
      <c r="J18" s="45">
        <v>585.8</v>
      </c>
      <c r="K18" s="29">
        <f>'Cost wPoints'!K18:K25</f>
        <v>0</v>
      </c>
      <c r="L18" s="16"/>
    </row>
    <row r="19" spans="1:12" ht="12.75">
      <c r="A19" t="s">
        <v>1</v>
      </c>
      <c r="B19" s="45">
        <v>832.5</v>
      </c>
      <c r="C19" s="29">
        <f>'Cost wPoints'!C19:C26</f>
        <v>130.6875</v>
      </c>
      <c r="D19" s="42">
        <f>B19+C19</f>
        <v>963.1875</v>
      </c>
      <c r="F19" s="46"/>
      <c r="G19" s="29">
        <f>'Cost wPoints'!G19:G26</f>
        <v>0</v>
      </c>
      <c r="H19" s="16"/>
      <c r="J19" s="46"/>
      <c r="K19" s="29">
        <f>'Cost wPoints'!K19:K26</f>
        <v>0</v>
      </c>
      <c r="L19" s="16"/>
    </row>
    <row r="20" spans="1:12" ht="12.75">
      <c r="A20" t="s">
        <v>2</v>
      </c>
      <c r="B20" s="45">
        <v>790</v>
      </c>
      <c r="C20" s="29">
        <f>'Cost wPoints'!C20:C27</f>
        <v>92.25</v>
      </c>
      <c r="D20" s="42">
        <f>B20+C20</f>
        <v>882.25</v>
      </c>
      <c r="F20" s="45">
        <v>528.8</v>
      </c>
      <c r="G20" s="29">
        <f>'Cost wPoints'!G20:G27</f>
        <v>121.1304347826087</v>
      </c>
      <c r="H20" s="42">
        <f>F20+G20</f>
        <v>649.9304347826087</v>
      </c>
      <c r="J20" s="45">
        <v>697.5</v>
      </c>
      <c r="K20" s="29">
        <f>'Cost wPoints'!K20:K27</f>
        <v>50.60285714285714</v>
      </c>
      <c r="L20" s="42">
        <f>J20+K20</f>
        <v>748.1028571428571</v>
      </c>
    </row>
    <row r="21" spans="1:12" ht="12.75">
      <c r="A21" t="s">
        <v>13</v>
      </c>
      <c r="B21" s="46"/>
      <c r="C21" s="29">
        <f>'Cost wPoints'!C21:C28</f>
        <v>0</v>
      </c>
      <c r="D21" s="16"/>
      <c r="F21" s="45">
        <v>611.5</v>
      </c>
      <c r="G21" s="29">
        <f>'Cost wPoints'!G21:G28</f>
        <v>175</v>
      </c>
      <c r="H21" s="42">
        <f>F21+G21</f>
        <v>786.5</v>
      </c>
      <c r="J21" s="45">
        <v>730</v>
      </c>
      <c r="K21" s="29">
        <f>'Cost wPoints'!K21:K28</f>
        <v>222.5</v>
      </c>
      <c r="L21" s="42">
        <f>J21+K21</f>
        <v>952.5</v>
      </c>
    </row>
    <row r="22" spans="1:12" ht="12.75">
      <c r="A22" t="s">
        <v>4</v>
      </c>
      <c r="B22" s="45">
        <v>778.3</v>
      </c>
      <c r="C22" s="29">
        <f>'Cost wPoints'!C22:C29</f>
        <v>0</v>
      </c>
      <c r="D22" s="16"/>
      <c r="F22" s="46"/>
      <c r="G22" s="29">
        <f>'Cost wPoints'!G22:G29</f>
        <v>0</v>
      </c>
      <c r="H22" s="16"/>
      <c r="J22" s="46"/>
      <c r="K22" s="29">
        <f>'Cost wPoints'!K22:K29</f>
        <v>0</v>
      </c>
      <c r="L22" s="16"/>
    </row>
    <row r="23" spans="1:12" ht="12.75">
      <c r="A23" t="s">
        <v>5</v>
      </c>
      <c r="B23" s="45">
        <v>716.5</v>
      </c>
      <c r="C23" s="29">
        <f>'Cost wPoints'!C23:C30</f>
        <v>0</v>
      </c>
      <c r="D23" s="16"/>
      <c r="F23" s="45">
        <v>496.5</v>
      </c>
      <c r="G23" s="29">
        <f>'Cost wPoints'!G23:G30</f>
        <v>0</v>
      </c>
      <c r="H23" s="16"/>
      <c r="J23" s="46"/>
      <c r="K23" s="29">
        <f>'Cost wPoints'!K23:K30</f>
        <v>0</v>
      </c>
      <c r="L23" s="16"/>
    </row>
    <row r="24" spans="1:12" ht="12.75">
      <c r="A24" t="s">
        <v>6</v>
      </c>
      <c r="B24" s="45">
        <v>365.3</v>
      </c>
      <c r="C24" s="29">
        <f>'Cost wPoints'!C24:C31</f>
        <v>0</v>
      </c>
      <c r="D24" s="16"/>
      <c r="F24" s="45">
        <v>307.5</v>
      </c>
      <c r="G24" s="29">
        <f>'Cost wPoints'!G24:G31</f>
        <v>0</v>
      </c>
      <c r="H24" s="16"/>
      <c r="J24" s="45">
        <v>387</v>
      </c>
      <c r="K24" s="29">
        <f>'Cost wPoints'!K24:K31</f>
        <v>0</v>
      </c>
      <c r="L24" s="16"/>
    </row>
    <row r="25" spans="1:12" ht="13.5" thickBot="1">
      <c r="A25" t="s">
        <v>7</v>
      </c>
      <c r="B25" s="47">
        <v>626.3</v>
      </c>
      <c r="C25" s="41">
        <f>'Cost wPoints'!C25:C32</f>
        <v>0</v>
      </c>
      <c r="D25" s="19"/>
      <c r="F25" s="48"/>
      <c r="G25" s="41">
        <f>'Cost wPoints'!G25:G32</f>
        <v>0</v>
      </c>
      <c r="H25" s="19"/>
      <c r="J25" s="48"/>
      <c r="K25" s="41">
        <f>'Cost wPoints'!K25:K32</f>
        <v>0</v>
      </c>
      <c r="L25" s="19"/>
    </row>
    <row r="26" ht="13.5" thickTop="1"/>
    <row r="27" ht="12.75">
      <c r="A27" s="3"/>
    </row>
    <row r="28" ht="12.75">
      <c r="A28" s="30"/>
    </row>
    <row r="29" ht="12.75">
      <c r="A29" t="s">
        <v>39</v>
      </c>
    </row>
    <row r="30" ht="12.75">
      <c r="A30" s="2"/>
    </row>
    <row r="31" spans="1:7" ht="12.75">
      <c r="A31" s="31" t="s">
        <v>40</v>
      </c>
      <c r="G31" s="44">
        <v>39310</v>
      </c>
    </row>
    <row r="32" spans="1:7" ht="12.75">
      <c r="A32" s="43" t="s">
        <v>41</v>
      </c>
      <c r="G32" s="2" t="s">
        <v>42</v>
      </c>
    </row>
    <row r="33" ht="12.75">
      <c r="A33" s="31"/>
    </row>
    <row r="34" ht="12.75">
      <c r="A34" s="31"/>
    </row>
    <row r="35" ht="12.75">
      <c r="A35" s="3"/>
    </row>
  </sheetData>
  <sheetProtection/>
  <printOptions/>
  <pageMargins left="0.75" right="0.75" top="1" bottom="1" header="0.5" footer="0.5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KRANZJ</dc:creator>
  <cp:keywords/>
  <dc:description/>
  <cp:lastModifiedBy>blankmw</cp:lastModifiedBy>
  <cp:lastPrinted>2013-05-14T16:15:04Z</cp:lastPrinted>
  <dcterms:created xsi:type="dcterms:W3CDTF">2007-06-13T14:17:30Z</dcterms:created>
  <dcterms:modified xsi:type="dcterms:W3CDTF">2013-05-14T16:17:21Z</dcterms:modified>
  <cp:category/>
  <cp:version/>
  <cp:contentType/>
  <cp:contentStatus/>
</cp:coreProperties>
</file>